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SO LIEU THU\Cong khai\2. Công khai NS quý II năm 2026\"/>
    </mc:Choice>
  </mc:AlternateContent>
  <xr:revisionPtr revIDLastSave="0" documentId="13_ncr:1_{CA8D7CAF-DF74-4A92-8B62-C4812CFEC469}" xr6:coauthVersionLast="47" xr6:coauthVersionMax="47" xr10:uidLastSave="{00000000-0000-0000-0000-000000000000}"/>
  <bookViews>
    <workbookView xWindow="-120" yWindow="-120" windowWidth="20730" windowHeight="11040" firstSheet="1" activeTab="1" xr2:uid="{00000000-000D-0000-FFFF-FFFF00000000}"/>
  </bookViews>
  <sheets>
    <sheet name="Sheet1" sheetId="1" state="hidden" r:id="rId1"/>
    <sheet name="Quý II.2026" sheetId="2" r:id="rId2"/>
  </sheets>
  <definedNames>
    <definedName name="_xlnm.Print_Area" localSheetId="1">'Quý II.2026'!$A$1:$G$37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8" i="2" l="1"/>
  <c r="D9" i="2"/>
  <c r="D14" i="2"/>
  <c r="D10" i="2"/>
  <c r="G29" i="2" l="1"/>
  <c r="K9" i="2"/>
  <c r="K8" i="2" s="1"/>
  <c r="J9" i="2" l="1"/>
  <c r="J8" i="2" s="1"/>
  <c r="C34" i="2"/>
  <c r="E34" i="2"/>
  <c r="G34" i="2" s="1"/>
  <c r="E10" i="2"/>
  <c r="G10" i="2" l="1"/>
  <c r="C10" i="2"/>
  <c r="F32" i="2"/>
  <c r="C14" i="2"/>
  <c r="E14" i="2"/>
  <c r="G14" i="2" s="1"/>
  <c r="F27" i="2"/>
  <c r="I11" i="2"/>
  <c r="I36" i="2"/>
  <c r="I35" i="2"/>
  <c r="E9" i="2" l="1"/>
  <c r="G9" i="2" s="1"/>
  <c r="I34" i="2"/>
  <c r="I10" i="2"/>
  <c r="I9" i="2" l="1"/>
  <c r="I8" i="2" s="1"/>
  <c r="C9" i="2"/>
  <c r="F31" i="2"/>
  <c r="F30" i="2"/>
  <c r="F29" i="2"/>
  <c r="F28" i="2"/>
  <c r="F26" i="2"/>
  <c r="F25" i="2"/>
  <c r="F24" i="2"/>
  <c r="F23" i="2"/>
  <c r="F22" i="2"/>
  <c r="F21" i="2"/>
  <c r="F20" i="2"/>
  <c r="F19" i="2"/>
  <c r="F18" i="2"/>
  <c r="F14" i="2"/>
  <c r="F11" i="2"/>
  <c r="C8" i="2" l="1"/>
  <c r="F10" i="2"/>
  <c r="F9" i="2" l="1"/>
  <c r="E8" i="2"/>
  <c r="G8" i="2" s="1"/>
  <c r="F8" i="2" l="1"/>
  <c r="D31" i="1" l="1"/>
  <c r="D11" i="1" l="1"/>
  <c r="D10" i="1" s="1"/>
  <c r="D30" i="1"/>
  <c r="C11" i="1" l="1"/>
  <c r="C10" i="1" s="1"/>
  <c r="D9" i="1" l="1"/>
  <c r="D29" i="1"/>
  <c r="E29" i="1" s="1"/>
  <c r="C29" i="1"/>
  <c r="C9" i="1"/>
  <c r="D8" i="1" l="1"/>
  <c r="F8" i="1" s="1"/>
  <c r="C8" i="1"/>
  <c r="E9" i="1" l="1"/>
  <c r="F9" i="1"/>
  <c r="E10" i="1"/>
  <c r="F10" i="1"/>
  <c r="E11" i="1"/>
  <c r="F11" i="1"/>
  <c r="E13" i="1"/>
  <c r="E14" i="1"/>
  <c r="F14" i="1"/>
  <c r="E16" i="1"/>
  <c r="F16" i="1"/>
  <c r="E17" i="1"/>
  <c r="F17" i="1"/>
  <c r="E18" i="1"/>
  <c r="F18" i="1"/>
  <c r="E19" i="1"/>
  <c r="F19" i="1"/>
  <c r="E20" i="1"/>
  <c r="F20" i="1"/>
  <c r="E21" i="1"/>
  <c r="F21" i="1"/>
  <c r="E22" i="1"/>
  <c r="F22" i="1"/>
  <c r="E23" i="1"/>
  <c r="F23" i="1"/>
  <c r="E24" i="1"/>
  <c r="F24" i="1"/>
  <c r="E25" i="1"/>
  <c r="F25" i="1"/>
  <c r="E26" i="1"/>
  <c r="E27" i="1"/>
  <c r="E28" i="1"/>
  <c r="F29" i="1"/>
  <c r="E30" i="1"/>
  <c r="F30" i="1"/>
  <c r="E31" i="1"/>
  <c r="F31" i="1"/>
  <c r="E8" i="1"/>
  <c r="A17" i="1" l="1"/>
  <c r="A18" i="1" s="1"/>
  <c r="A19" i="1" s="1"/>
  <c r="A20" i="1" s="1"/>
  <c r="A21" i="1" s="1"/>
  <c r="A22" i="1" s="1"/>
  <c r="A23" i="1" s="1"/>
  <c r="A24" i="1" s="1"/>
  <c r="A25" i="1" s="1"/>
</calcChain>
</file>

<file path=xl/sharedStrings.xml><?xml version="1.0" encoding="utf-8"?>
<sst xmlns="http://schemas.openxmlformats.org/spreadsheetml/2006/main" count="99" uniqueCount="61">
  <si>
    <t>Đơn vị: Triệu đồng</t>
  </si>
  <si>
    <t>STT</t>
  </si>
  <si>
    <t>NỘI DUNG</t>
  </si>
  <si>
    <t>A</t>
  </si>
  <si>
    <t>B</t>
  </si>
  <si>
    <t>I</t>
  </si>
  <si>
    <t>III</t>
  </si>
  <si>
    <t>IV</t>
  </si>
  <si>
    <t>V</t>
  </si>
  <si>
    <t>TỔNG CHI NSĐP</t>
  </si>
  <si>
    <t>Chi thường xuyên</t>
  </si>
  <si>
    <t>Chi trả nợ lãi các khoản do chính quyền địa phương vay</t>
  </si>
  <si>
    <t>Chi bổ sung quỹ dự trữ tài chính</t>
  </si>
  <si>
    <t>Dự phòng ngân sách</t>
  </si>
  <si>
    <t>Chi đầu tư phát triển</t>
  </si>
  <si>
    <t>Chi đầu tư cho các dự án</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</si>
  <si>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</si>
  <si>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</si>
  <si>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</si>
  <si>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</si>
  <si>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và công nghệ</t>
  </si>
  <si>
    <t>Chi bảo đảm xã hội</t>
  </si>
  <si>
    <t>DỰ TOÁN NĂM</t>
  </si>
  <si>
    <t>SO SÁNH ƯỚC THỰC HIỆN VỚI (%)</t>
  </si>
  <si>
    <t>CÙNG KỲ NĂM TRƯỚC</t>
  </si>
  <si>
    <t>Biểu số 61/CK-NSNN</t>
  </si>
  <si>
    <t>CHI CÂN ĐỐI NSĐP</t>
  </si>
  <si>
    <t>Chi sự nghiệp y tế, dân số và gia đình</t>
  </si>
  <si>
    <t>Chi sự nghiệp văn hóa thông tin</t>
  </si>
  <si>
    <t>Chi sự nghiệp phát thanh, truyền hình</t>
  </si>
  <si>
    <t>Chi sự nghiệp thể dục thể thao</t>
  </si>
  <si>
    <t>Chi sự nghiệp bảo vệ môi trường</t>
  </si>
  <si>
    <t>Chi sự nghiệp kinh tế</t>
  </si>
  <si>
    <t>Chi hoạt động của cơ quan quản lý hành chính, đảng, đoàn thể</t>
  </si>
  <si>
    <t>CHI TỪ NGUỒN BỔ SUNG CÓ MỤC TIÊU TỪ NSTW CHO NSĐP</t>
  </si>
  <si>
    <t>Chương trình mục tiêu quốc gia</t>
  </si>
  <si>
    <t>Cho các chương trình dự án quan trọng vốn đầu tư</t>
  </si>
  <si>
    <t>Cho các nhiệm vụ, chính sách kinh phí thường xuyên</t>
  </si>
  <si>
    <t>II</t>
  </si>
  <si>
    <t>UBND TỈNH KHÁNH HÒA</t>
  </si>
  <si>
    <t>ƯỚC THỰC HIỆN CHI NGÂN SÁCH ĐỊA PHƯƠNG QUÝ I NĂM 2024</t>
  </si>
  <si>
    <t>ƯỚC THỰC HIỆN QUÝ 
(03 THÁNG, NĂM)</t>
  </si>
  <si>
    <t>q1.2023</t>
  </si>
  <si>
    <t>q1.2024</t>
  </si>
  <si>
    <t>Chi quốc phòng</t>
  </si>
  <si>
    <t>Chi an ninh trật tự</t>
  </si>
  <si>
    <t>Chi ngân sách khác</t>
  </si>
  <si>
    <t>VI</t>
  </si>
  <si>
    <t>Chi tạo nguồn cải cách tiền lương</t>
  </si>
  <si>
    <t>q1.2025</t>
  </si>
  <si>
    <t>VII</t>
  </si>
  <si>
    <t>Các nhiệm vụ chi khác</t>
  </si>
  <si>
    <t>q2.2025</t>
  </si>
  <si>
    <t>ƯỚC THỰC HIỆN</t>
  </si>
  <si>
    <t>Biểu số 56.1 - TT26/2026/BTC</t>
  </si>
  <si>
    <t>ƯỚC THỰC HIỆN CHI NGÂN SÁCH NHÀ NƯỚC QUÝ II NĂM 2026</t>
  </si>
  <si>
    <t>DỰ TOÁN</t>
  </si>
  <si>
    <t>QUÝ II</t>
  </si>
  <si>
    <t>LŨY KẾ ĐẾN QUÝ II</t>
  </si>
  <si>
    <t>CÙNG KỲ NĂM 2025</t>
  </si>
  <si>
    <t>ƯỚC THỰC HIỆN LŨY KẾ ĐẾN QUÝ II 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</si>
</sst>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_(@_)"/>
    <numFmt numFmtId="165" formatCode="#,##0.0"/>
  </numFmts>
  <fonts count="26">
    <font>
      <sz val="11"/>
      <color theme="1"/>
      <name val="Calibri"/>
      <family val="2"/>
      <scheme val="minor"/>
    </font>
    <font>
      <sz val="12"/>
      <name val=".VnArial Narrow"/>
      <family val="2"/>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3"/>
      <name val="Times New Roman"/>
      <family val="1"/>
    </font>
    <font>
      <b/>
      <sz val="14"/>
      <name val="Times New Roman"/>
      <family val="1"/>
    </font>
    <font>
      <i/>
      <sz val="14"/>
      <name val="Times New Roman"/>
      <family val="1"/>
    </font>
    <font>
      <sz val="14"/>
      <name val="Times New Roman"/>
      <family val="1"/>
    </font>
    <font>
      <sz val="12"/>
      <name val=".VnTime"/>
      <family val="2"/>
    </font>
    <font>
      <sz val="10"/>
      <name val="Arial"/>
      <family val="2"/>
      <charset val="163"/>
    </font>
    <font>
      <sz val="12"/>
      <name val="Times New Roman"/>
      <family val="1"/>
      <charset val="163"/>
    </font>
    <font>
      <sz val="13"/>
      <name val=".VnTime"/>
      <family val="2"/>
    </font>
    <font>
      <b/>
      <sz val="12"/>
      <name val="Times New Roman h"/>
    </font>
    <font>
      <sz val="11"/>
      <name val="Times New Roman"/>
      <family val="1"/>
      <charset val="163"/>
    </font>
    <font>
      <b/>
      <u/>
      <sz val="12"/>
      <name val="Times New Roman"/>
      <family val="1"/>
    </font>
    <font>
      <u/>
      <sz val="12"/>
      <name val="Times New Roman"/>
      <family val="1"/>
      <charset val="163"/>
    </font>
    <font>
      <sz val="14"/>
      <name val="Times New Roman"/>
      <family val="1"/>
      <charset val="163"/>
    </font>
    <font>
      <i/>
      <u/>
      <sz val="12"/>
      <name val="Times New Roman"/>
      <family val="1"/>
      <charset val="163"/>
    </font>
    <font>
      <i/>
      <sz val="14"/>
      <name val="Times New Roman"/>
      <family val="1"/>
      <charset val="163"/>
    </font>
    <font>
      <i/>
      <sz val="11"/>
      <name val="Times New Roman"/>
      <family val="1"/>
    </font>
    <font>
      <sz val="11"/>
      <color theme="1"/>
      <name val="Calibri"/>
      <family val="2"/>
      <charset val="163"/>
      <scheme val="minor"/>
    </font>
    <font>
      <b/>
      <i/>
      <sz val="12"/>
      <name val="Times New Roman"/>
      <family val="1"/>
    </font>
  </fonts>
  <fills count="2">
    <fill>
      <patternFill patternType="none"/>
    </fill>
    <fill>
      <patternFill patternType="gray125"/>
    </fill>
  </fills>
  <borders count="1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2">
    <xf numFmtId="0" fontId="0" fillId="0" borderId="0"/>
    <xf numFmtId="43" fontId="17" fillId="0" borderId="0" applyFont="0" applyFill="0" applyBorder="0" applyAlignment="0" applyProtection="0"/>
    <xf numFmtId="44" fontId="17" fillId="0" borderId="0" applyFont="0" applyFill="0" applyBorder="0" applyAlignment="0" applyProtection="0"/>
    <xf numFmtId="164" fontId="15" fillId="0" borderId="0" applyFont="0" applyFill="0" applyBorder="0" applyAlignment="0" applyProtection="0"/>
    <xf numFmtId="0" fontId="12" fillId="0" borderId="0"/>
    <xf numFmtId="0" fontId="13" fillId="0" borderId="0"/>
    <xf numFmtId="0" fontId="2" fillId="0" borderId="0"/>
    <xf numFmtId="0" fontId="24" fillId="0" borderId="0"/>
    <xf numFmtId="0" fontId="12" fillId="0" borderId="0"/>
    <xf numFmtId="0" fontId="17" fillId="0" borderId="0"/>
    <xf numFmtId="0" fontId="1" fillId="0" borderId="0"/>
    <xf numFmtId="3" fontId="8" fillId="0" borderId="0"/>
  </cellStyleXfs>
  <cellXfs count="80">
    <xf numFmtId="0" fontId="0" fillId="0" borderId="0" xfId="0"/>
    <xf numFmtId="0" fontId="7" fillId="0" borderId="1" xfId="6" applyFont="1" applyBorder="1" applyAlignment="1">
      <alignment horizontal="center" vertical="center" wrapText="1"/>
    </xf>
    <xf numFmtId="14" fontId="7" fillId="0" borderId="1" xfId="6" applyNumberFormat="1" applyFont="1" applyBorder="1" applyAlignment="1">
      <alignment horizontal="center" vertical="center" wrapText="1"/>
    </xf>
    <xf numFmtId="0" fontId="5" fillId="0" borderId="0" xfId="0" applyFont="1"/>
    <xf numFmtId="0" fontId="4" fillId="0" borderId="0" xfId="0" applyFont="1" applyAlignment="1">
      <alignment horizontal="right"/>
    </xf>
    <xf numFmtId="0" fontId="4" fillId="0" borderId="0" xfId="0" applyFont="1"/>
    <xf numFmtId="0" fontId="10" fillId="0" borderId="0" xfId="0" applyFont="1" applyAlignment="1">
      <alignment horizontal="left"/>
    </xf>
    <xf numFmtId="0" fontId="11" fillId="0" borderId="0" xfId="0" applyFont="1"/>
    <xf numFmtId="0" fontId="5" fillId="0" borderId="2" xfId="0" applyFont="1" applyBorder="1" applyAlignment="1">
      <alignment horizontal="center"/>
    </xf>
    <xf numFmtId="0" fontId="5" fillId="0" borderId="3" xfId="0" applyFont="1" applyBorder="1" applyAlignment="1">
      <alignment horizontal="center"/>
    </xf>
    <xf numFmtId="3" fontId="18" fillId="0" borderId="3" xfId="0" applyNumberFormat="1" applyFont="1" applyBorder="1"/>
    <xf numFmtId="0" fontId="4" fillId="0" borderId="3" xfId="0" applyFont="1" applyBorder="1" applyAlignment="1">
      <alignment horizontal="center"/>
    </xf>
    <xf numFmtId="0" fontId="14" fillId="0" borderId="3" xfId="0" applyFont="1" applyBorder="1" applyAlignment="1">
      <alignment horizontal="center"/>
    </xf>
    <xf numFmtId="0" fontId="3" fillId="0" borderId="3" xfId="0" applyFont="1" applyBorder="1" applyAlignment="1">
      <alignment horizontal="center"/>
    </xf>
    <xf numFmtId="0" fontId="10" fillId="0" borderId="0" xfId="0" applyFont="1"/>
    <xf numFmtId="0" fontId="4" fillId="0" borderId="3" xfId="0" applyFont="1" applyBorder="1"/>
    <xf numFmtId="0" fontId="5" fillId="0" borderId="3" xfId="0" applyFont="1" applyBorder="1"/>
    <xf numFmtId="0" fontId="4" fillId="0" borderId="4" xfId="0" applyFont="1" applyBorder="1"/>
    <xf numFmtId="0" fontId="9" fillId="0" borderId="0" xfId="0" applyFont="1" applyAlignment="1">
      <alignment horizontal="centerContinuous"/>
    </xf>
    <xf numFmtId="0" fontId="8" fillId="0" borderId="0" xfId="0" applyFont="1"/>
    <xf numFmtId="0" fontId="4" fillId="0" borderId="3" xfId="0" applyFont="1" applyBorder="1" applyAlignment="1">
      <alignment horizontal="center" vertical="center"/>
    </xf>
    <xf numFmtId="0" fontId="5" fillId="0" borderId="2" xfId="0" applyFont="1" applyBorder="1"/>
    <xf numFmtId="0" fontId="4" fillId="0" borderId="4" xfId="0" applyFont="1" applyBorder="1" applyAlignment="1">
      <alignment horizontal="center"/>
    </xf>
    <xf numFmtId="0" fontId="5" fillId="0" borderId="3" xfId="0" applyFont="1" applyBorder="1" applyAlignment="1">
      <alignment horizontal="center" vertical="center"/>
    </xf>
    <xf numFmtId="0" fontId="14" fillId="0" borderId="3" xfId="0" applyFont="1" applyBorder="1"/>
    <xf numFmtId="3" fontId="6" fillId="0" borderId="3" xfId="0" applyNumberFormat="1" applyFont="1" applyBorder="1"/>
    <xf numFmtId="3" fontId="4" fillId="0" borderId="3" xfId="0" applyNumberFormat="1" applyFont="1" applyBorder="1" applyAlignment="1">
      <alignment horizontal="right"/>
    </xf>
    <xf numFmtId="0" fontId="4" fillId="0" borderId="3" xfId="0" applyFont="1" applyBorder="1" applyAlignment="1">
      <alignment horizontal="justify" wrapText="1"/>
    </xf>
    <xf numFmtId="0" fontId="4" fillId="0" borderId="3" xfId="0" applyFont="1" applyBorder="1" applyAlignment="1">
      <alignment horizontal="left" wrapText="1"/>
    </xf>
    <xf numFmtId="0" fontId="3" fillId="0" borderId="3" xfId="0" applyFont="1" applyBorder="1" applyAlignment="1">
      <alignment horizontal="left" wrapText="1"/>
    </xf>
    <xf numFmtId="0" fontId="16" fillId="0" borderId="3" xfId="0" applyFont="1" applyBorder="1" applyAlignment="1">
      <alignment wrapText="1"/>
    </xf>
    <xf numFmtId="3" fontId="19" fillId="0" borderId="3" xfId="0" applyNumberFormat="1" applyFont="1" applyBorder="1"/>
    <xf numFmtId="0" fontId="20" fillId="0" borderId="0" xfId="0" applyFont="1"/>
    <xf numFmtId="3" fontId="21" fillId="0" borderId="3" xfId="0" applyNumberFormat="1" applyFont="1" applyBorder="1"/>
    <xf numFmtId="0" fontId="22" fillId="0" borderId="0" xfId="0" applyFont="1"/>
    <xf numFmtId="3" fontId="19" fillId="0" borderId="4" xfId="0" applyNumberFormat="1" applyFont="1" applyBorder="1"/>
    <xf numFmtId="0" fontId="11" fillId="0" borderId="0" xfId="0" applyFont="1" applyAlignment="1">
      <alignment horizontal="right"/>
    </xf>
    <xf numFmtId="0" fontId="5" fillId="0" borderId="0" xfId="0" applyFont="1" applyAlignment="1">
      <alignment horizontal="center"/>
    </xf>
    <xf numFmtId="3" fontId="4" fillId="0" borderId="4" xfId="0" applyNumberFormat="1" applyFont="1" applyBorder="1" applyAlignment="1">
      <alignment horizontal="right"/>
    </xf>
    <xf numFmtId="3" fontId="11" fillId="0" borderId="0" xfId="0" applyNumberFormat="1" applyFont="1"/>
    <xf numFmtId="3" fontId="10" fillId="0" borderId="0" xfId="0" applyNumberFormat="1" applyFont="1"/>
    <xf numFmtId="3" fontId="20" fillId="0" borderId="0" xfId="0" applyNumberFormat="1" applyFont="1"/>
    <xf numFmtId="3" fontId="22" fillId="0" borderId="0" xfId="0" applyNumberFormat="1" applyFont="1"/>
    <xf numFmtId="3" fontId="5" fillId="0" borderId="2" xfId="0" applyNumberFormat="1" applyFont="1" applyBorder="1"/>
    <xf numFmtId="3" fontId="25" fillId="0" borderId="3" xfId="0" applyNumberFormat="1" applyFont="1" applyBorder="1"/>
    <xf numFmtId="3" fontId="5" fillId="0" borderId="3" xfId="0" applyNumberFormat="1" applyFont="1" applyBorder="1" applyAlignment="1">
      <alignment horizontal="right"/>
    </xf>
    <xf numFmtId="3" fontId="9" fillId="0" borderId="0" xfId="0" applyNumberFormat="1" applyFont="1"/>
    <xf numFmtId="0" fontId="9" fillId="0" borderId="0" xfId="0" applyFont="1"/>
    <xf numFmtId="3" fontId="5" fillId="0" borderId="2" xfId="0" applyNumberFormat="1" applyFont="1" applyBorder="1" applyAlignment="1">
      <alignment horizontal="right"/>
    </xf>
    <xf numFmtId="3" fontId="4" fillId="0" borderId="3" xfId="11" applyFont="1" applyBorder="1" applyAlignment="1">
      <alignment vertical="center"/>
    </xf>
    <xf numFmtId="3" fontId="6" fillId="0" borderId="4" xfId="0" applyNumberFormat="1" applyFont="1" applyBorder="1"/>
    <xf numFmtId="3" fontId="5" fillId="0" borderId="3" xfId="0" applyNumberFormat="1" applyFont="1" applyBorder="1"/>
    <xf numFmtId="165" fontId="5" fillId="0" borderId="2" xfId="0" applyNumberFormat="1" applyFont="1" applyBorder="1" applyAlignment="1">
      <alignment horizontal="right"/>
    </xf>
    <xf numFmtId="165" fontId="5" fillId="0" borderId="3" xfId="0" applyNumberFormat="1" applyFont="1" applyBorder="1" applyAlignment="1">
      <alignment horizontal="right"/>
    </xf>
    <xf numFmtId="165" fontId="4" fillId="0" borderId="3" xfId="0" applyNumberFormat="1" applyFont="1" applyBorder="1" applyAlignment="1">
      <alignment horizontal="right"/>
    </xf>
    <xf numFmtId="165" fontId="4" fillId="0" borderId="4" xfId="0" applyNumberFormat="1" applyFont="1" applyBorder="1" applyAlignment="1">
      <alignment horizontal="right"/>
    </xf>
    <xf numFmtId="3" fontId="6" fillId="0" borderId="3" xfId="11" applyFont="1" applyBorder="1" applyAlignment="1">
      <alignment vertical="center"/>
    </xf>
    <xf numFmtId="3" fontId="5" fillId="0" borderId="3" xfId="0" applyNumberFormat="1" applyFont="1" applyBorder="1" applyAlignment="1">
      <alignment vertical="center"/>
    </xf>
    <xf numFmtId="3" fontId="6" fillId="0" borderId="3" xfId="0" applyNumberFormat="1" applyFont="1" applyBorder="1" applyAlignment="1">
      <alignment vertical="center"/>
    </xf>
    <xf numFmtId="3" fontId="4" fillId="0" borderId="0" xfId="0" applyNumberFormat="1" applyFont="1"/>
    <xf numFmtId="3" fontId="8" fillId="0" borderId="0" xfId="0" applyNumberFormat="1" applyFont="1"/>
    <xf numFmtId="165" fontId="5" fillId="0" borderId="3" xfId="0" applyNumberFormat="1" applyFont="1" applyBorder="1" applyAlignment="1">
      <alignment horizontal="right" vertical="center"/>
    </xf>
    <xf numFmtId="165" fontId="5" fillId="0" borderId="4" xfId="0" applyNumberFormat="1" applyFont="1" applyBorder="1" applyAlignment="1">
      <alignment horizontal="right"/>
    </xf>
    <xf numFmtId="0" fontId="16" fillId="0" borderId="3" xfId="0" applyFont="1" applyBorder="1" applyAlignment="1">
      <alignment vertical="center" wrapText="1"/>
    </xf>
    <xf numFmtId="0" fontId="5" fillId="0" borderId="0" xfId="0" applyFont="1" applyAlignment="1">
      <alignment horizontal="center"/>
    </xf>
    <xf numFmtId="0" fontId="5" fillId="0" borderId="0" xfId="0" applyFont="1" applyAlignment="1">
      <alignment horizontal="center" wrapText="1"/>
    </xf>
    <xf numFmtId="0" fontId="6" fillId="0" borderId="0" xfId="0" applyFont="1" applyAlignment="1">
      <alignment horizontal="center" vertical="center" wrapText="1"/>
    </xf>
    <xf numFmtId="0" fontId="23" fillId="0" borderId="0" xfId="0" applyFont="1" applyAlignment="1">
      <alignment horizontal="right"/>
    </xf>
    <xf numFmtId="0" fontId="3"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6" xfId="6" applyFont="1" applyBorder="1" applyAlignment="1">
      <alignment horizontal="center" vertical="center" wrapText="1"/>
    </xf>
    <xf numFmtId="0" fontId="7" fillId="0" borderId="1" xfId="6" applyFont="1" applyBorder="1" applyAlignment="1">
      <alignment horizontal="center" vertical="center" wrapText="1"/>
    </xf>
    <xf numFmtId="0" fontId="7" fillId="0" borderId="8" xfId="6" applyFont="1" applyBorder="1" applyAlignment="1">
      <alignment horizontal="center" vertical="center" wrapText="1"/>
    </xf>
    <xf numFmtId="0" fontId="7" fillId="0" borderId="9" xfId="6" applyFont="1" applyBorder="1" applyAlignment="1">
      <alignment horizontal="center" vertical="center" wrapText="1"/>
    </xf>
    <xf numFmtId="0" fontId="7" fillId="0" borderId="10" xfId="6" applyFont="1" applyBorder="1" applyAlignment="1">
      <alignment horizontal="center" vertical="center" wrapText="1"/>
    </xf>
    <xf numFmtId="0" fontId="7" fillId="0" borderId="11" xfId="6" applyFont="1" applyBorder="1" applyAlignment="1">
      <alignment horizontal="center" vertical="center" wrapText="1"/>
    </xf>
    <xf numFmtId="0" fontId="7" fillId="0" borderId="5" xfId="0" applyFont="1" applyBorder="1" applyAlignment="1">
      <alignment horizontal="center" vertical="center" wrapText="1"/>
    </xf>
    <xf numFmtId="0" fontId="5" fillId="0" borderId="0" xfId="0" applyFont="1" applyAlignment="1">
      <alignment horizontal="right"/>
    </xf>
    <xf numFmtId="0" fontId="7" fillId="0" borderId="5" xfId="6" applyFont="1" applyBorder="1" applyAlignment="1">
      <alignment horizontal="center" vertical="center" wrapText="1"/>
    </xf>
  </cellXfs>
  <cellStyles count="12">
    <cellStyle name="Comma 2" xfId="1" xr:uid="{00000000-0005-0000-0000-000000000000}"/>
    <cellStyle name="Currency 2" xfId="2" xr:uid="{00000000-0005-0000-0000-000001000000}"/>
    <cellStyle name="HAI" xfId="3" xr:uid="{00000000-0005-0000-0000-000002000000}"/>
    <cellStyle name="Normal" xfId="0" builtinId="0"/>
    <cellStyle name="Normal 2" xfId="4" xr:uid="{00000000-0005-0000-0000-000004000000}"/>
    <cellStyle name="Normal 3" xfId="5" xr:uid="{00000000-0005-0000-0000-000005000000}"/>
    <cellStyle name="Normal 4" xfId="6" xr:uid="{00000000-0005-0000-0000-000006000000}"/>
    <cellStyle name="Normal 5" xfId="7" xr:uid="{00000000-0005-0000-0000-000007000000}"/>
    <cellStyle name="Normal 6" xfId="8" xr:uid="{00000000-0005-0000-0000-000008000000}"/>
    <cellStyle name="Normal 7" xfId="9" xr:uid="{00000000-0005-0000-0000-000009000000}"/>
    <cellStyle name="Normal 8" xfId="10" xr:uid="{00000000-0005-0000-0000-00000A000000}"/>
    <cellStyle name="Normal_bao cao dinh ky tuan 2012" xfId="11"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8"/>
  <sheetViews>
    <sheetView topLeftCell="A4" zoomScaleNormal="100" workbookViewId="0">
      <selection activeCell="D10" sqref="D10"/>
    </sheetView>
  </sheetViews>
  <sheetFormatPr defaultColWidth="12.85546875" defaultRowHeight="15.75"/>
  <cols>
    <col min="1" max="1" width="7.28515625" style="5" customWidth="1"/>
    <col min="2" max="2" width="72.85546875" style="5" customWidth="1"/>
    <col min="3" max="4" width="15.28515625" style="5" customWidth="1"/>
    <col min="5" max="6" width="13.5703125" style="4" customWidth="1"/>
    <col min="7" max="7" width="12.85546875" style="5" customWidth="1"/>
    <col min="8" max="16384" width="12.85546875" style="5"/>
  </cols>
  <sheetData>
    <row r="1" spans="1:7" ht="21" customHeight="1">
      <c r="A1" s="3" t="s">
        <v>39</v>
      </c>
      <c r="B1" s="3"/>
      <c r="C1" s="4"/>
      <c r="D1" s="18"/>
      <c r="E1" s="64" t="s">
        <v>25</v>
      </c>
      <c r="F1" s="64"/>
    </row>
    <row r="2" spans="1:7" ht="18.75">
      <c r="A2" s="3"/>
      <c r="B2" s="3"/>
      <c r="C2" s="4"/>
      <c r="D2" s="18"/>
      <c r="E2" s="37"/>
      <c r="F2" s="37"/>
    </row>
    <row r="3" spans="1:7">
      <c r="A3" s="65" t="s">
        <v>40</v>
      </c>
      <c r="B3" s="65"/>
      <c r="C3" s="65"/>
      <c r="D3" s="65"/>
      <c r="E3" s="65"/>
      <c r="F3" s="65"/>
    </row>
    <row r="4" spans="1:7">
      <c r="A4" s="66"/>
      <c r="B4" s="66"/>
      <c r="C4" s="66"/>
      <c r="D4" s="66"/>
      <c r="E4" s="66"/>
      <c r="F4" s="66"/>
    </row>
    <row r="5" spans="1:7" ht="19.5" customHeight="1">
      <c r="A5" s="6"/>
      <c r="B5" s="6"/>
      <c r="C5" s="7"/>
      <c r="D5" s="67" t="s">
        <v>0</v>
      </c>
      <c r="E5" s="67"/>
      <c r="F5" s="67"/>
    </row>
    <row r="6" spans="1:7" s="19" customFormat="1" ht="37.5" customHeight="1">
      <c r="A6" s="68" t="s">
        <v>1</v>
      </c>
      <c r="B6" s="68" t="s">
        <v>2</v>
      </c>
      <c r="C6" s="69" t="s">
        <v>22</v>
      </c>
      <c r="D6" s="71" t="s">
        <v>41</v>
      </c>
      <c r="E6" s="73" t="s">
        <v>23</v>
      </c>
      <c r="F6" s="74"/>
    </row>
    <row r="7" spans="1:7" s="19" customFormat="1" ht="49.5" customHeight="1">
      <c r="A7" s="68"/>
      <c r="B7" s="68"/>
      <c r="C7" s="70"/>
      <c r="D7" s="72"/>
      <c r="E7" s="1" t="s">
        <v>22</v>
      </c>
      <c r="F7" s="2" t="s">
        <v>24</v>
      </c>
    </row>
    <row r="8" spans="1:7" s="7" customFormat="1" ht="20.100000000000001" customHeight="1">
      <c r="A8" s="8"/>
      <c r="B8" s="21" t="s">
        <v>9</v>
      </c>
      <c r="C8" s="43">
        <f>C9+C29</f>
        <v>17123517</v>
      </c>
      <c r="D8" s="43">
        <f>D9+D29</f>
        <v>4187333.1</v>
      </c>
      <c r="E8" s="48">
        <f>(D8/C8)*100</f>
        <v>24.453697800516096</v>
      </c>
      <c r="F8" s="48">
        <f>(D8/G8)*100</f>
        <v>145.6519921290874</v>
      </c>
      <c r="G8" s="39">
        <v>2874889</v>
      </c>
    </row>
    <row r="9" spans="1:7" s="7" customFormat="1" ht="20.100000000000001" customHeight="1">
      <c r="A9" s="9" t="s">
        <v>3</v>
      </c>
      <c r="B9" s="16" t="s">
        <v>26</v>
      </c>
      <c r="C9" s="10">
        <f>SUM(C10,C14,C26,C27,C28)</f>
        <v>15004632</v>
      </c>
      <c r="D9" s="10">
        <f>SUM(D10,D14,D26,D27,D28)</f>
        <v>4004542.1</v>
      </c>
      <c r="E9" s="45">
        <f t="shared" ref="E9:E31" si="0">(D9/C9)*100</f>
        <v>26.68870586096347</v>
      </c>
      <c r="F9" s="45">
        <f t="shared" ref="F9:F31" si="1">(D9/G9)*100</f>
        <v>140.92491450281426</v>
      </c>
      <c r="G9" s="39">
        <v>2841614</v>
      </c>
    </row>
    <row r="10" spans="1:7" s="7" customFormat="1" ht="20.100000000000001" customHeight="1">
      <c r="A10" s="9" t="s">
        <v>5</v>
      </c>
      <c r="B10" s="16" t="s">
        <v>14</v>
      </c>
      <c r="C10" s="10">
        <f>SUM(C11:C13)-C31</f>
        <v>5635506</v>
      </c>
      <c r="D10" s="10">
        <f>SUM(D11:D13)-D31</f>
        <v>2165960</v>
      </c>
      <c r="E10" s="45">
        <f t="shared" si="0"/>
        <v>38.434170773662565</v>
      </c>
      <c r="F10" s="45">
        <f t="shared" si="1"/>
        <v>165.1702444046212</v>
      </c>
      <c r="G10" s="39">
        <v>1311350</v>
      </c>
    </row>
    <row r="11" spans="1:7" s="7" customFormat="1" ht="20.100000000000001" customHeight="1">
      <c r="A11" s="11">
        <v>1</v>
      </c>
      <c r="B11" s="15" t="s">
        <v>15</v>
      </c>
      <c r="C11" s="25">
        <f>7414412</f>
        <v>7414412</v>
      </c>
      <c r="D11" s="25">
        <f>2348162-D13-54919</f>
        <v>2271491</v>
      </c>
      <c r="E11" s="26">
        <f t="shared" si="0"/>
        <v>30.636158335954356</v>
      </c>
      <c r="F11" s="26">
        <f t="shared" si="1"/>
        <v>169.37534067209057</v>
      </c>
      <c r="G11" s="39">
        <v>1341099</v>
      </c>
    </row>
    <row r="12" spans="1:7" s="14" customFormat="1" ht="48">
      <c r="A12" s="20">
        <v>2</v>
      </c>
      <c r="B12" s="27" t="s">
        <v>16</v>
      </c>
      <c r="C12" s="25"/>
      <c r="D12" s="25"/>
      <c r="E12" s="26"/>
      <c r="F12" s="26"/>
      <c r="G12" s="40"/>
    </row>
    <row r="13" spans="1:7" s="7" customFormat="1" ht="20.100000000000001" customHeight="1">
      <c r="A13" s="11">
        <v>3</v>
      </c>
      <c r="B13" s="28" t="s">
        <v>17</v>
      </c>
      <c r="C13" s="25">
        <v>47414</v>
      </c>
      <c r="D13" s="49">
        <v>21752</v>
      </c>
      <c r="E13" s="26">
        <f t="shared" si="0"/>
        <v>45.876745265111566</v>
      </c>
      <c r="F13" s="26"/>
      <c r="G13" s="39"/>
    </row>
    <row r="14" spans="1:7" s="47" customFormat="1" ht="20.100000000000001" customHeight="1">
      <c r="A14" s="9" t="s">
        <v>38</v>
      </c>
      <c r="B14" s="16" t="s">
        <v>10</v>
      </c>
      <c r="C14" s="44">
        <v>9018059</v>
      </c>
      <c r="D14" s="44">
        <v>1832881.1</v>
      </c>
      <c r="E14" s="45">
        <f t="shared" si="0"/>
        <v>20.324563190371673</v>
      </c>
      <c r="F14" s="45">
        <f t="shared" si="1"/>
        <v>119.77548318460083</v>
      </c>
      <c r="G14" s="46">
        <v>1530264</v>
      </c>
    </row>
    <row r="15" spans="1:7" s="7" customFormat="1" ht="20.100000000000001" customHeight="1">
      <c r="A15" s="9"/>
      <c r="B15" s="24" t="s">
        <v>18</v>
      </c>
      <c r="C15" s="25"/>
      <c r="D15" s="25"/>
      <c r="E15" s="26"/>
      <c r="F15" s="26"/>
      <c r="G15" s="39"/>
    </row>
    <row r="16" spans="1:7" s="7" customFormat="1" ht="20.100000000000001" customHeight="1">
      <c r="A16" s="11">
        <v>1</v>
      </c>
      <c r="B16" s="24" t="s">
        <v>19</v>
      </c>
      <c r="C16" s="25">
        <v>3105918</v>
      </c>
      <c r="D16" s="25">
        <v>724538</v>
      </c>
      <c r="E16" s="26">
        <f t="shared" si="0"/>
        <v>23.327660292383765</v>
      </c>
      <c r="F16" s="26">
        <f t="shared" si="1"/>
        <v>115.12444546136345</v>
      </c>
      <c r="G16" s="39">
        <v>629352</v>
      </c>
    </row>
    <row r="17" spans="1:7" s="7" customFormat="1" ht="20.100000000000001" customHeight="1">
      <c r="A17" s="11">
        <f>A16+1</f>
        <v>2</v>
      </c>
      <c r="B17" s="24" t="s">
        <v>20</v>
      </c>
      <c r="C17" s="25">
        <v>29147</v>
      </c>
      <c r="D17" s="25">
        <v>8169</v>
      </c>
      <c r="E17" s="26">
        <f t="shared" si="0"/>
        <v>28.026898137029537</v>
      </c>
      <c r="F17" s="26">
        <f t="shared" si="1"/>
        <v>96.926910299003325</v>
      </c>
      <c r="G17" s="39">
        <v>8428</v>
      </c>
    </row>
    <row r="18" spans="1:7" s="7" customFormat="1" ht="20.100000000000001" customHeight="1">
      <c r="A18" s="11">
        <f t="shared" ref="A18:A25" si="2">A17+1</f>
        <v>3</v>
      </c>
      <c r="B18" s="24" t="s">
        <v>27</v>
      </c>
      <c r="C18" s="25">
        <v>782669</v>
      </c>
      <c r="D18" s="25">
        <v>166983</v>
      </c>
      <c r="E18" s="26">
        <f t="shared" si="0"/>
        <v>21.335072680788432</v>
      </c>
      <c r="F18" s="26">
        <f t="shared" si="1"/>
        <v>105.1536848468819</v>
      </c>
      <c r="G18" s="39">
        <v>158799</v>
      </c>
    </row>
    <row r="19" spans="1:7" s="7" customFormat="1" ht="20.100000000000001" customHeight="1">
      <c r="A19" s="11">
        <f t="shared" si="2"/>
        <v>4</v>
      </c>
      <c r="B19" s="24" t="s">
        <v>28</v>
      </c>
      <c r="C19" s="25">
        <v>218404</v>
      </c>
      <c r="D19" s="25">
        <v>19947</v>
      </c>
      <c r="E19" s="26">
        <f t="shared" si="0"/>
        <v>9.1330744858152784</v>
      </c>
      <c r="F19" s="26">
        <f t="shared" si="1"/>
        <v>97.112950340798449</v>
      </c>
      <c r="G19" s="39">
        <v>20540</v>
      </c>
    </row>
    <row r="20" spans="1:7" s="7" customFormat="1" ht="20.100000000000001" customHeight="1">
      <c r="A20" s="11">
        <f t="shared" si="2"/>
        <v>5</v>
      </c>
      <c r="B20" s="24" t="s">
        <v>29</v>
      </c>
      <c r="C20" s="25">
        <v>39128</v>
      </c>
      <c r="D20" s="25">
        <v>3269</v>
      </c>
      <c r="E20" s="26">
        <f t="shared" si="0"/>
        <v>8.3546309548149669</v>
      </c>
      <c r="F20" s="26">
        <f t="shared" si="1"/>
        <v>134.47141094199918</v>
      </c>
      <c r="G20" s="39">
        <v>2431</v>
      </c>
    </row>
    <row r="21" spans="1:7" s="7" customFormat="1" ht="20.100000000000001" customHeight="1">
      <c r="A21" s="11">
        <f t="shared" si="2"/>
        <v>6</v>
      </c>
      <c r="B21" s="24" t="s">
        <v>30</v>
      </c>
      <c r="C21" s="25">
        <v>79852</v>
      </c>
      <c r="D21" s="25">
        <v>18609</v>
      </c>
      <c r="E21" s="26">
        <f t="shared" si="0"/>
        <v>23.304363071682612</v>
      </c>
      <c r="F21" s="26">
        <f t="shared" si="1"/>
        <v>97.931796652983891</v>
      </c>
      <c r="G21" s="39">
        <v>19002</v>
      </c>
    </row>
    <row r="22" spans="1:7" s="7" customFormat="1" ht="20.100000000000001" customHeight="1">
      <c r="A22" s="11">
        <f t="shared" si="2"/>
        <v>7</v>
      </c>
      <c r="B22" s="24" t="s">
        <v>31</v>
      </c>
      <c r="C22" s="25">
        <v>160954</v>
      </c>
      <c r="D22" s="25">
        <v>11407</v>
      </c>
      <c r="E22" s="26">
        <f t="shared" si="0"/>
        <v>7.0871180585757418</v>
      </c>
      <c r="F22" s="26">
        <f t="shared" si="1"/>
        <v>121.71361502347418</v>
      </c>
      <c r="G22" s="39">
        <v>9372</v>
      </c>
    </row>
    <row r="23" spans="1:7" s="7" customFormat="1" ht="20.100000000000001" customHeight="1">
      <c r="A23" s="11">
        <f t="shared" si="2"/>
        <v>8</v>
      </c>
      <c r="B23" s="24" t="s">
        <v>32</v>
      </c>
      <c r="C23" s="25">
        <v>1575677</v>
      </c>
      <c r="D23" s="25">
        <v>176914.1</v>
      </c>
      <c r="E23" s="26">
        <f t="shared" si="0"/>
        <v>11.227815091544779</v>
      </c>
      <c r="F23" s="26">
        <f t="shared" si="1"/>
        <v>158.88680329782841</v>
      </c>
      <c r="G23" s="39">
        <v>111346</v>
      </c>
    </row>
    <row r="24" spans="1:7" s="7" customFormat="1" ht="20.100000000000001" customHeight="1">
      <c r="A24" s="11">
        <f t="shared" si="2"/>
        <v>9</v>
      </c>
      <c r="B24" s="24" t="s">
        <v>33</v>
      </c>
      <c r="C24" s="25">
        <v>1689387</v>
      </c>
      <c r="D24" s="25">
        <v>420949</v>
      </c>
      <c r="E24" s="26">
        <f t="shared" si="0"/>
        <v>24.917262888846665</v>
      </c>
      <c r="F24" s="26">
        <f t="shared" si="1"/>
        <v>124.34944951716437</v>
      </c>
      <c r="G24" s="39">
        <v>338521</v>
      </c>
    </row>
    <row r="25" spans="1:7" s="7" customFormat="1" ht="20.100000000000001" customHeight="1">
      <c r="A25" s="11">
        <f t="shared" si="2"/>
        <v>10</v>
      </c>
      <c r="B25" s="24" t="s">
        <v>21</v>
      </c>
      <c r="C25" s="25">
        <v>586588</v>
      </c>
      <c r="D25" s="25">
        <v>196763</v>
      </c>
      <c r="E25" s="26">
        <f t="shared" si="0"/>
        <v>33.543645625208832</v>
      </c>
      <c r="F25" s="26">
        <f t="shared" si="1"/>
        <v>120.46001359103238</v>
      </c>
      <c r="G25" s="39">
        <v>163343</v>
      </c>
    </row>
    <row r="26" spans="1:7" s="7" customFormat="1" ht="20.100000000000001" customHeight="1">
      <c r="A26" s="13" t="s">
        <v>6</v>
      </c>
      <c r="B26" s="29" t="s">
        <v>11</v>
      </c>
      <c r="C26" s="44">
        <v>72300</v>
      </c>
      <c r="D26" s="44">
        <v>5701</v>
      </c>
      <c r="E26" s="45">
        <f t="shared" si="0"/>
        <v>7.8852005532503462</v>
      </c>
      <c r="F26" s="45"/>
      <c r="G26" s="39"/>
    </row>
    <row r="27" spans="1:7" s="7" customFormat="1" ht="20.100000000000001" customHeight="1">
      <c r="A27" s="9" t="s">
        <v>7</v>
      </c>
      <c r="B27" s="16" t="s">
        <v>12</v>
      </c>
      <c r="C27" s="44">
        <v>1170</v>
      </c>
      <c r="D27" s="44"/>
      <c r="E27" s="45">
        <f t="shared" si="0"/>
        <v>0</v>
      </c>
      <c r="F27" s="45"/>
      <c r="G27" s="39"/>
    </row>
    <row r="28" spans="1:7" s="7" customFormat="1" ht="20.100000000000001" customHeight="1">
      <c r="A28" s="9" t="s">
        <v>8</v>
      </c>
      <c r="B28" s="16" t="s">
        <v>13</v>
      </c>
      <c r="C28" s="44">
        <v>277597</v>
      </c>
      <c r="D28" s="44"/>
      <c r="E28" s="45">
        <f t="shared" si="0"/>
        <v>0</v>
      </c>
      <c r="F28" s="45"/>
      <c r="G28" s="39"/>
    </row>
    <row r="29" spans="1:7" s="7" customFormat="1" ht="18.75">
      <c r="A29" s="23" t="s">
        <v>4</v>
      </c>
      <c r="B29" s="30" t="s">
        <v>34</v>
      </c>
      <c r="C29" s="10">
        <f>SUM(C30:C32)</f>
        <v>2118885</v>
      </c>
      <c r="D29" s="10">
        <f>SUM(D30:D32)</f>
        <v>182791</v>
      </c>
      <c r="E29" s="45">
        <f>(D29/C29)*100</f>
        <v>8.6267541655162976</v>
      </c>
      <c r="F29" s="45">
        <f t="shared" si="1"/>
        <v>549.33433508640121</v>
      </c>
      <c r="G29" s="39">
        <v>33275</v>
      </c>
    </row>
    <row r="30" spans="1:7" s="32" customFormat="1" ht="20.100000000000001" customHeight="1">
      <c r="A30" s="12">
        <v>1</v>
      </c>
      <c r="B30" s="24" t="s">
        <v>35</v>
      </c>
      <c r="C30" s="31">
        <v>292565</v>
      </c>
      <c r="D30" s="31">
        <f>54919+589</f>
        <v>55508</v>
      </c>
      <c r="E30" s="26">
        <f t="shared" si="0"/>
        <v>18.972877822022458</v>
      </c>
      <c r="F30" s="26">
        <f t="shared" si="1"/>
        <v>1574.2484401588201</v>
      </c>
      <c r="G30" s="41">
        <v>3526</v>
      </c>
    </row>
    <row r="31" spans="1:7" s="34" customFormat="1" ht="20.100000000000001" customHeight="1">
      <c r="A31" s="12">
        <v>2</v>
      </c>
      <c r="B31" s="24" t="s">
        <v>36</v>
      </c>
      <c r="C31" s="33">
        <v>1826320</v>
      </c>
      <c r="D31" s="33">
        <f>125948+1335</f>
        <v>127283</v>
      </c>
      <c r="E31" s="26">
        <f t="shared" si="0"/>
        <v>6.9693700994349292</v>
      </c>
      <c r="F31" s="26">
        <f t="shared" si="1"/>
        <v>427.85639853440455</v>
      </c>
      <c r="G31" s="42">
        <v>29749</v>
      </c>
    </row>
    <row r="32" spans="1:7" s="32" customFormat="1" ht="20.100000000000001" customHeight="1">
      <c r="A32" s="22">
        <v>3</v>
      </c>
      <c r="B32" s="17" t="s">
        <v>37</v>
      </c>
      <c r="C32" s="35"/>
      <c r="D32" s="35"/>
      <c r="E32" s="38"/>
      <c r="F32" s="38"/>
      <c r="G32" s="41"/>
    </row>
    <row r="33" spans="1:6" ht="19.5" customHeight="1">
      <c r="A33" s="14"/>
      <c r="B33" s="14"/>
      <c r="C33" s="7"/>
      <c r="D33" s="7"/>
      <c r="E33" s="36"/>
      <c r="F33" s="36"/>
    </row>
    <row r="34" spans="1:6" ht="18.75" customHeight="1">
      <c r="A34" s="14"/>
      <c r="B34" s="14"/>
      <c r="C34" s="7"/>
      <c r="D34" s="7"/>
    </row>
    <row r="35" spans="1:6" ht="18.75">
      <c r="A35" s="7"/>
      <c r="B35" s="7"/>
      <c r="C35" s="7"/>
      <c r="D35" s="7"/>
    </row>
    <row r="36" spans="1:6" ht="18.75">
      <c r="A36" s="7"/>
      <c r="B36" s="7"/>
      <c r="C36" s="7"/>
      <c r="D36" s="7"/>
    </row>
    <row r="37" spans="1:6" ht="18.75">
      <c r="A37" s="7"/>
      <c r="B37" s="7"/>
      <c r="C37" s="7"/>
      <c r="D37" s="7"/>
    </row>
    <row r="38" spans="1:6" ht="18.75">
      <c r="A38" s="7"/>
      <c r="B38" s="7"/>
      <c r="C38" s="7"/>
      <c r="D38" s="7"/>
    </row>
  </sheetData>
  <mergeCells count="9">
    <mergeCell ref="E1:F1"/>
    <mergeCell ref="A3:F3"/>
    <mergeCell ref="A4:F4"/>
    <mergeCell ref="D5:F5"/>
    <mergeCell ref="A6:A7"/>
    <mergeCell ref="B6:B7"/>
    <mergeCell ref="C6:C7"/>
    <mergeCell ref="D6:D7"/>
    <mergeCell ref="E6:F6"/>
  </mergeCells>
  <pageMargins left="0.7" right="0.7" top="0.75" bottom="0.75" header="0.3" footer="0.3"/>
  <pageSetup paperSize="9"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21EF2-8DB8-4FA3-A93B-B6D0B6D4F341}">
  <dimension ref="A1:K43"/>
  <sheetViews>
    <sheetView tabSelected="1" view="pageBreakPreview" zoomScale="80" zoomScaleNormal="85" zoomScaleSheetLayoutView="80" workbookViewId="0">
      <selection activeCell="M21" sqref="M21"/>
    </sheetView>
  </sheetViews>
  <sheetFormatPr defaultColWidth="12.85546875" defaultRowHeight="15.75"/>
  <cols>
    <col min="1" max="1" width="7.28515625" style="5" customWidth="1"/>
    <col min="2" max="2" width="67.7109375" style="5" customWidth="1"/>
    <col min="3" max="3" width="15.28515625" style="5" customWidth="1"/>
    <col min="4" max="4" width="14.28515625" style="5" customWidth="1"/>
    <col min="5" max="5" width="15.28515625" style="5" customWidth="1"/>
    <col min="6" max="6" width="13.5703125" style="4" customWidth="1"/>
    <col min="7" max="7" width="13" style="4" customWidth="1"/>
    <col min="8" max="10" width="12.85546875" style="5" hidden="1" customWidth="1"/>
    <col min="11" max="11" width="12.85546875" style="59" hidden="1" customWidth="1"/>
    <col min="12" max="16384" width="12.85546875" style="5"/>
  </cols>
  <sheetData>
    <row r="1" spans="1:11" ht="21" customHeight="1">
      <c r="A1" s="3" t="s">
        <v>39</v>
      </c>
      <c r="B1" s="3"/>
      <c r="C1" s="4"/>
      <c r="D1" s="4"/>
      <c r="E1" s="78" t="s">
        <v>54</v>
      </c>
      <c r="F1" s="78"/>
      <c r="G1" s="78"/>
    </row>
    <row r="2" spans="1:11" ht="18.75">
      <c r="A2" s="3"/>
      <c r="B2" s="3"/>
      <c r="C2" s="4"/>
      <c r="D2" s="4"/>
      <c r="E2" s="18"/>
      <c r="F2" s="37"/>
      <c r="G2" s="37"/>
    </row>
    <row r="3" spans="1:11">
      <c r="A3" s="65" t="s">
        <v>55</v>
      </c>
      <c r="B3" s="65"/>
      <c r="C3" s="65"/>
      <c r="D3" s="65"/>
      <c r="E3" s="65"/>
      <c r="F3" s="65"/>
      <c r="G3" s="65"/>
    </row>
    <row r="4" spans="1:11">
      <c r="A4" s="66"/>
      <c r="B4" s="66"/>
      <c r="C4" s="66"/>
      <c r="D4" s="66"/>
      <c r="E4" s="66"/>
      <c r="F4" s="66"/>
      <c r="G4" s="66"/>
    </row>
    <row r="5" spans="1:11" ht="19.5" customHeight="1">
      <c r="A5" s="6"/>
      <c r="B5" s="6"/>
      <c r="C5" s="7"/>
      <c r="D5" s="7"/>
      <c r="E5" s="67" t="s">
        <v>0</v>
      </c>
      <c r="F5" s="67"/>
      <c r="G5" s="67"/>
    </row>
    <row r="6" spans="1:11" s="19" customFormat="1" ht="37.5" customHeight="1">
      <c r="A6" s="68" t="s">
        <v>1</v>
      </c>
      <c r="B6" s="68" t="s">
        <v>2</v>
      </c>
      <c r="C6" s="69" t="s">
        <v>56</v>
      </c>
      <c r="D6" s="75" t="s">
        <v>53</v>
      </c>
      <c r="E6" s="76"/>
      <c r="F6" s="73" t="s">
        <v>60</v>
      </c>
      <c r="G6" s="74"/>
      <c r="K6" s="60"/>
    </row>
    <row r="7" spans="1:11" s="19" customFormat="1" ht="49.5" customHeight="1">
      <c r="A7" s="68"/>
      <c r="B7" s="68"/>
      <c r="C7" s="70"/>
      <c r="D7" s="77" t="s">
        <v>57</v>
      </c>
      <c r="E7" s="79" t="s">
        <v>58</v>
      </c>
      <c r="F7" s="1" t="s">
        <v>56</v>
      </c>
      <c r="G7" s="2" t="s">
        <v>59</v>
      </c>
      <c r="H7" s="19" t="s">
        <v>42</v>
      </c>
      <c r="I7" s="19" t="s">
        <v>43</v>
      </c>
      <c r="J7" s="19" t="s">
        <v>49</v>
      </c>
      <c r="K7" s="60" t="s">
        <v>52</v>
      </c>
    </row>
    <row r="8" spans="1:11" s="7" customFormat="1" ht="20.100000000000001" customHeight="1">
      <c r="A8" s="8"/>
      <c r="B8" s="21" t="s">
        <v>9</v>
      </c>
      <c r="C8" s="43">
        <f>C9+C34</f>
        <v>36319846.995637581</v>
      </c>
      <c r="D8" s="43">
        <f>D9+D34</f>
        <v>10245731</v>
      </c>
      <c r="E8" s="43">
        <f>E9+E34</f>
        <v>22487604</v>
      </c>
      <c r="F8" s="52">
        <f>(E8/C8)*100</f>
        <v>61.915470080865184</v>
      </c>
      <c r="G8" s="52">
        <f>(E8/K8)*100</f>
        <v>80.82502497252591</v>
      </c>
      <c r="H8" s="39">
        <v>2874889</v>
      </c>
      <c r="I8" s="43">
        <f>I9+I34</f>
        <v>4187333.1</v>
      </c>
      <c r="J8" s="43">
        <f>J9+J34</f>
        <v>7779793</v>
      </c>
      <c r="K8" s="43">
        <f>K9+K34</f>
        <v>27822576</v>
      </c>
    </row>
    <row r="9" spans="1:11" s="7" customFormat="1" ht="20.100000000000001" customHeight="1">
      <c r="A9" s="9" t="s">
        <v>3</v>
      </c>
      <c r="B9" s="16" t="s">
        <v>26</v>
      </c>
      <c r="C9" s="51">
        <f>SUM(C10,C14,C29,C30,C31,C32)</f>
        <v>36319846.995637581</v>
      </c>
      <c r="D9" s="51">
        <f>SUM(D10,D14,D29,D30,D31,D32,D33)</f>
        <v>10245731</v>
      </c>
      <c r="E9" s="51">
        <f>SUM(E10,E14,E29,E30,E31,E32,E33)</f>
        <v>22487604</v>
      </c>
      <c r="F9" s="53">
        <f>(E9/C9)*100</f>
        <v>61.915470080865184</v>
      </c>
      <c r="G9" s="53">
        <f>(E9/K9)*100</f>
        <v>118.91241450441845</v>
      </c>
      <c r="H9" s="39">
        <v>2841614</v>
      </c>
      <c r="I9" s="10">
        <f>SUM(I10,I14,I29,I30,I31)</f>
        <v>4004542.1</v>
      </c>
      <c r="J9" s="51">
        <f>SUM(J10,J14,J29,J30,J31)</f>
        <v>7779793</v>
      </c>
      <c r="K9" s="51">
        <f>SUM(K10,K14,K29,K30,K31)</f>
        <v>18911065</v>
      </c>
    </row>
    <row r="10" spans="1:11" s="7" customFormat="1" ht="20.100000000000001" customHeight="1">
      <c r="A10" s="9" t="s">
        <v>5</v>
      </c>
      <c r="B10" s="16" t="s">
        <v>14</v>
      </c>
      <c r="C10" s="51">
        <f>SUM(C11:C13)</f>
        <v>15411945</v>
      </c>
      <c r="D10" s="51">
        <f>SUM(D11:D13)</f>
        <v>5819838</v>
      </c>
      <c r="E10" s="51">
        <f>SUM(E11:E13)</f>
        <v>14559988</v>
      </c>
      <c r="F10" s="53">
        <f t="shared" ref="F10:F32" si="0">(E10/C10)*100</f>
        <v>94.47209940082189</v>
      </c>
      <c r="G10" s="53">
        <f>(E10/K10)*100</f>
        <v>161.11692184981854</v>
      </c>
      <c r="H10" s="39">
        <v>1311350</v>
      </c>
      <c r="I10" s="10">
        <f>SUM(I11:I13)-I36</f>
        <v>2165960</v>
      </c>
      <c r="J10" s="7">
        <v>4429606</v>
      </c>
      <c r="K10" s="39">
        <v>9036908</v>
      </c>
    </row>
    <row r="11" spans="1:11" s="7" customFormat="1" ht="20.100000000000001" customHeight="1">
      <c r="A11" s="11">
        <v>1</v>
      </c>
      <c r="B11" s="15" t="s">
        <v>15</v>
      </c>
      <c r="C11" s="25">
        <v>15411945</v>
      </c>
      <c r="D11" s="25">
        <v>5509838</v>
      </c>
      <c r="E11" s="25">
        <v>13686238</v>
      </c>
      <c r="F11" s="54">
        <f t="shared" si="0"/>
        <v>88.802795494014546</v>
      </c>
      <c r="G11" s="54"/>
      <c r="H11" s="39">
        <v>1341099</v>
      </c>
      <c r="I11" s="25">
        <f>2348162-I13-54919</f>
        <v>2271491</v>
      </c>
      <c r="K11" s="39"/>
    </row>
    <row r="12" spans="1:11" s="14" customFormat="1" ht="50.25" customHeight="1">
      <c r="A12" s="20">
        <v>2</v>
      </c>
      <c r="B12" s="27" t="s">
        <v>16</v>
      </c>
      <c r="C12" s="58">
        <v>0</v>
      </c>
      <c r="D12" s="58">
        <v>0</v>
      </c>
      <c r="E12" s="58">
        <v>300000</v>
      </c>
      <c r="F12" s="54"/>
      <c r="G12" s="54"/>
      <c r="H12" s="40"/>
      <c r="K12" s="40"/>
    </row>
    <row r="13" spans="1:11" s="7" customFormat="1" ht="20.100000000000001" customHeight="1">
      <c r="A13" s="11">
        <v>3</v>
      </c>
      <c r="B13" s="28" t="s">
        <v>17</v>
      </c>
      <c r="C13" s="25">
        <v>0</v>
      </c>
      <c r="D13" s="25">
        <v>310000</v>
      </c>
      <c r="E13" s="56">
        <v>573750</v>
      </c>
      <c r="F13" s="54"/>
      <c r="G13" s="54"/>
      <c r="H13" s="39"/>
      <c r="I13" s="49">
        <v>21752</v>
      </c>
      <c r="K13" s="39"/>
    </row>
    <row r="14" spans="1:11" s="47" customFormat="1" ht="20.100000000000001" customHeight="1">
      <c r="A14" s="9" t="s">
        <v>38</v>
      </c>
      <c r="B14" s="16" t="s">
        <v>10</v>
      </c>
      <c r="C14" s="51">
        <f>SUM(C16:C28)</f>
        <v>18402173.995637584</v>
      </c>
      <c r="D14" s="51">
        <f>SUM(D16:D28)</f>
        <v>4177017</v>
      </c>
      <c r="E14" s="51">
        <f>SUM(E16:E28)</f>
        <v>7675280</v>
      </c>
      <c r="F14" s="53">
        <f t="shared" si="0"/>
        <v>41.708550314867693</v>
      </c>
      <c r="G14" s="53">
        <f>(E14/K14)*100</f>
        <v>77.924005596516196</v>
      </c>
      <c r="H14" s="46">
        <v>1530264</v>
      </c>
      <c r="I14" s="44">
        <v>1832881.1</v>
      </c>
      <c r="J14" s="46">
        <v>3341351</v>
      </c>
      <c r="K14" s="46">
        <v>9849699</v>
      </c>
    </row>
    <row r="15" spans="1:11" s="7" customFormat="1" ht="20.100000000000001" customHeight="1">
      <c r="A15" s="9"/>
      <c r="B15" s="24" t="s">
        <v>18</v>
      </c>
      <c r="C15" s="25"/>
      <c r="D15" s="25"/>
      <c r="E15" s="25"/>
      <c r="F15" s="54"/>
      <c r="G15" s="54"/>
      <c r="H15" s="39"/>
      <c r="K15" s="39"/>
    </row>
    <row r="16" spans="1:11" s="7" customFormat="1" ht="20.100000000000001" customHeight="1">
      <c r="A16" s="11">
        <v>1</v>
      </c>
      <c r="B16" s="24" t="s">
        <v>44</v>
      </c>
      <c r="C16" s="25">
        <v>655906</v>
      </c>
      <c r="D16" s="25">
        <v>269041</v>
      </c>
      <c r="E16" s="25">
        <v>387342</v>
      </c>
      <c r="F16" s="54"/>
      <c r="G16" s="54"/>
      <c r="H16" s="39"/>
      <c r="I16" s="14">
        <v>0</v>
      </c>
      <c r="K16" s="39"/>
    </row>
    <row r="17" spans="1:11" s="7" customFormat="1" ht="20.100000000000001" customHeight="1">
      <c r="A17" s="11">
        <v>2</v>
      </c>
      <c r="B17" s="24" t="s">
        <v>45</v>
      </c>
      <c r="C17" s="25">
        <v>239346</v>
      </c>
      <c r="D17" s="25">
        <v>70133</v>
      </c>
      <c r="E17" s="25">
        <v>114837</v>
      </c>
      <c r="F17" s="54"/>
      <c r="G17" s="54"/>
      <c r="H17" s="39"/>
      <c r="I17" s="14">
        <v>0</v>
      </c>
      <c r="K17" s="39"/>
    </row>
    <row r="18" spans="1:11" s="7" customFormat="1" ht="20.100000000000001" customHeight="1">
      <c r="A18" s="11">
        <v>3</v>
      </c>
      <c r="B18" s="24" t="s">
        <v>19</v>
      </c>
      <c r="C18" s="25">
        <v>7319751</v>
      </c>
      <c r="D18" s="25">
        <v>1563260</v>
      </c>
      <c r="E18" s="25">
        <v>2978978</v>
      </c>
      <c r="F18" s="54">
        <f t="shared" si="0"/>
        <v>40.697805157579815</v>
      </c>
      <c r="G18" s="54"/>
      <c r="H18" s="39">
        <v>629352</v>
      </c>
      <c r="I18" s="25">
        <v>724538</v>
      </c>
      <c r="K18" s="39"/>
    </row>
    <row r="19" spans="1:11" s="7" customFormat="1" ht="20.100000000000001" customHeight="1">
      <c r="A19" s="11">
        <v>4</v>
      </c>
      <c r="B19" s="24" t="s">
        <v>20</v>
      </c>
      <c r="C19" s="25">
        <v>204030</v>
      </c>
      <c r="D19" s="25">
        <v>45227</v>
      </c>
      <c r="E19" s="25">
        <v>67570</v>
      </c>
      <c r="F19" s="54">
        <f t="shared" si="0"/>
        <v>33.117678772729505</v>
      </c>
      <c r="G19" s="54"/>
      <c r="H19" s="39">
        <v>8428</v>
      </c>
      <c r="I19" s="25">
        <v>8169</v>
      </c>
      <c r="K19" s="39"/>
    </row>
    <row r="20" spans="1:11" s="7" customFormat="1" ht="20.100000000000001" customHeight="1">
      <c r="A20" s="11">
        <v>5</v>
      </c>
      <c r="B20" s="24" t="s">
        <v>27</v>
      </c>
      <c r="C20" s="25">
        <v>2119540</v>
      </c>
      <c r="D20" s="25">
        <v>429095</v>
      </c>
      <c r="E20" s="25">
        <v>743416</v>
      </c>
      <c r="F20" s="54">
        <f t="shared" si="0"/>
        <v>35.074402936486223</v>
      </c>
      <c r="G20" s="54"/>
      <c r="H20" s="39">
        <v>158799</v>
      </c>
      <c r="I20" s="25">
        <v>166983</v>
      </c>
      <c r="K20" s="39"/>
    </row>
    <row r="21" spans="1:11" s="7" customFormat="1" ht="20.100000000000001" customHeight="1">
      <c r="A21" s="11">
        <v>6</v>
      </c>
      <c r="B21" s="24" t="s">
        <v>28</v>
      </c>
      <c r="C21" s="25">
        <v>228735</v>
      </c>
      <c r="D21" s="25">
        <v>44755</v>
      </c>
      <c r="E21" s="25">
        <v>88301</v>
      </c>
      <c r="F21" s="54">
        <f t="shared" si="0"/>
        <v>38.604061468511595</v>
      </c>
      <c r="G21" s="54"/>
      <c r="H21" s="39">
        <v>20540</v>
      </c>
      <c r="I21" s="25">
        <v>19947</v>
      </c>
      <c r="K21" s="39"/>
    </row>
    <row r="22" spans="1:11" s="7" customFormat="1" ht="20.100000000000001" customHeight="1">
      <c r="A22" s="11">
        <v>7</v>
      </c>
      <c r="B22" s="24" t="s">
        <v>29</v>
      </c>
      <c r="C22" s="25">
        <v>130257</v>
      </c>
      <c r="D22" s="25">
        <v>42534</v>
      </c>
      <c r="E22" s="25">
        <v>49188</v>
      </c>
      <c r="F22" s="54">
        <f t="shared" si="0"/>
        <v>37.762269973974526</v>
      </c>
      <c r="G22" s="54"/>
      <c r="H22" s="39">
        <v>2431</v>
      </c>
      <c r="I22" s="25">
        <v>3269</v>
      </c>
      <c r="K22" s="39"/>
    </row>
    <row r="23" spans="1:11" s="7" customFormat="1" ht="20.100000000000001" customHeight="1">
      <c r="A23" s="11">
        <v>8</v>
      </c>
      <c r="B23" s="24" t="s">
        <v>30</v>
      </c>
      <c r="C23" s="25">
        <v>120774</v>
      </c>
      <c r="D23" s="25">
        <v>27865</v>
      </c>
      <c r="E23" s="25">
        <v>41904</v>
      </c>
      <c r="F23" s="54">
        <f t="shared" si="0"/>
        <v>34.696209449053605</v>
      </c>
      <c r="G23" s="54"/>
      <c r="H23" s="39">
        <v>19002</v>
      </c>
      <c r="I23" s="25">
        <v>18609</v>
      </c>
      <c r="K23" s="39"/>
    </row>
    <row r="24" spans="1:11" s="7" customFormat="1" ht="20.100000000000001" customHeight="1">
      <c r="A24" s="11">
        <v>9</v>
      </c>
      <c r="B24" s="24" t="s">
        <v>31</v>
      </c>
      <c r="C24" s="25">
        <v>458129</v>
      </c>
      <c r="D24" s="25">
        <v>71704</v>
      </c>
      <c r="E24" s="25">
        <v>89085</v>
      </c>
      <c r="F24" s="54">
        <f t="shared" si="0"/>
        <v>19.445396383987916</v>
      </c>
      <c r="G24" s="54"/>
      <c r="H24" s="39">
        <v>9372</v>
      </c>
      <c r="I24" s="25">
        <v>11407</v>
      </c>
      <c r="K24" s="39"/>
    </row>
    <row r="25" spans="1:11" s="7" customFormat="1" ht="20.100000000000001" customHeight="1">
      <c r="A25" s="11">
        <v>10</v>
      </c>
      <c r="B25" s="24" t="s">
        <v>32</v>
      </c>
      <c r="C25" s="25">
        <v>1537962.995637584</v>
      </c>
      <c r="D25" s="25">
        <v>533962</v>
      </c>
      <c r="E25" s="25">
        <v>675179</v>
      </c>
      <c r="F25" s="54">
        <f t="shared" si="0"/>
        <v>43.900861198555376</v>
      </c>
      <c r="G25" s="54"/>
      <c r="H25" s="39">
        <v>111346</v>
      </c>
      <c r="I25" s="25">
        <v>176914.1</v>
      </c>
      <c r="K25" s="39"/>
    </row>
    <row r="26" spans="1:11" s="7" customFormat="1" ht="18.75">
      <c r="A26" s="11">
        <v>11</v>
      </c>
      <c r="B26" s="24" t="s">
        <v>33</v>
      </c>
      <c r="C26" s="25">
        <v>3156757</v>
      </c>
      <c r="D26" s="25">
        <v>626423</v>
      </c>
      <c r="E26" s="25">
        <v>1579146</v>
      </c>
      <c r="F26" s="54">
        <f t="shared" si="0"/>
        <v>50.024312926208772</v>
      </c>
      <c r="G26" s="54"/>
      <c r="H26" s="39">
        <v>338521</v>
      </c>
      <c r="I26" s="25">
        <v>420949</v>
      </c>
      <c r="K26" s="39"/>
    </row>
    <row r="27" spans="1:11" s="7" customFormat="1" ht="20.100000000000001" customHeight="1">
      <c r="A27" s="11">
        <v>12</v>
      </c>
      <c r="B27" s="24" t="s">
        <v>21</v>
      </c>
      <c r="C27" s="25">
        <v>2139484</v>
      </c>
      <c r="D27" s="25">
        <v>433263</v>
      </c>
      <c r="E27" s="25">
        <v>837398</v>
      </c>
      <c r="F27" s="54">
        <f t="shared" ref="F27" si="1">(E27/C27)*100</f>
        <v>39.140185203535061</v>
      </c>
      <c r="G27" s="54"/>
      <c r="H27" s="39">
        <v>163343</v>
      </c>
      <c r="I27" s="25">
        <v>196763</v>
      </c>
      <c r="K27" s="39"/>
    </row>
    <row r="28" spans="1:11" s="7" customFormat="1" ht="20.100000000000001" customHeight="1">
      <c r="A28" s="11">
        <v>13</v>
      </c>
      <c r="B28" s="24" t="s">
        <v>46</v>
      </c>
      <c r="C28" s="25">
        <v>91502</v>
      </c>
      <c r="D28" s="25">
        <v>19755</v>
      </c>
      <c r="E28" s="25">
        <v>22936</v>
      </c>
      <c r="F28" s="54">
        <f t="shared" si="0"/>
        <v>25.066118773360145</v>
      </c>
      <c r="G28" s="54"/>
      <c r="H28" s="39"/>
      <c r="I28" s="25">
        <v>0</v>
      </c>
      <c r="K28" s="39"/>
    </row>
    <row r="29" spans="1:11" s="7" customFormat="1" ht="18.75">
      <c r="A29" s="13" t="s">
        <v>6</v>
      </c>
      <c r="B29" s="29" t="s">
        <v>11</v>
      </c>
      <c r="C29" s="44">
        <v>92200</v>
      </c>
      <c r="D29" s="44">
        <v>11756</v>
      </c>
      <c r="E29" s="44">
        <v>15216</v>
      </c>
      <c r="F29" s="53">
        <f t="shared" si="0"/>
        <v>16.503253796095443</v>
      </c>
      <c r="G29" s="53">
        <f>(E29/K29)*100</f>
        <v>64.86486486486487</v>
      </c>
      <c r="H29" s="39"/>
      <c r="I29" s="44">
        <v>5701</v>
      </c>
      <c r="J29" s="7">
        <v>7836</v>
      </c>
      <c r="K29" s="39">
        <v>23458</v>
      </c>
    </row>
    <row r="30" spans="1:11" s="7" customFormat="1" ht="20.100000000000001" customHeight="1">
      <c r="A30" s="9" t="s">
        <v>7</v>
      </c>
      <c r="B30" s="16" t="s">
        <v>12</v>
      </c>
      <c r="C30" s="44">
        <v>2170</v>
      </c>
      <c r="D30" s="44">
        <v>0</v>
      </c>
      <c r="E30" s="44">
        <v>0</v>
      </c>
      <c r="F30" s="53">
        <f t="shared" si="0"/>
        <v>0</v>
      </c>
      <c r="G30" s="53"/>
      <c r="H30" s="39"/>
      <c r="I30" s="44"/>
      <c r="J30" s="7">
        <v>1000</v>
      </c>
      <c r="K30" s="39">
        <v>1000</v>
      </c>
    </row>
    <row r="31" spans="1:11" s="7" customFormat="1" ht="20.100000000000001" customHeight="1">
      <c r="A31" s="9" t="s">
        <v>8</v>
      </c>
      <c r="B31" s="16" t="s">
        <v>13</v>
      </c>
      <c r="C31" s="44">
        <v>838005</v>
      </c>
      <c r="D31" s="44">
        <v>0</v>
      </c>
      <c r="E31" s="44">
        <v>0</v>
      </c>
      <c r="F31" s="53">
        <f t="shared" si="0"/>
        <v>0</v>
      </c>
      <c r="G31" s="53"/>
      <c r="H31" s="39"/>
      <c r="I31" s="44"/>
      <c r="K31" s="39"/>
    </row>
    <row r="32" spans="1:11" s="7" customFormat="1" ht="20.100000000000001" customHeight="1">
      <c r="A32" s="9" t="s">
        <v>47</v>
      </c>
      <c r="B32" s="16" t="s">
        <v>48</v>
      </c>
      <c r="C32" s="44">
        <v>1573353</v>
      </c>
      <c r="D32" s="44">
        <v>0</v>
      </c>
      <c r="E32" s="44">
        <v>0</v>
      </c>
      <c r="F32" s="53">
        <f t="shared" si="0"/>
        <v>0</v>
      </c>
      <c r="G32" s="53"/>
      <c r="H32" s="39"/>
      <c r="I32" s="44"/>
      <c r="K32" s="39"/>
    </row>
    <row r="33" spans="1:11" s="7" customFormat="1" ht="20.100000000000001" customHeight="1">
      <c r="A33" s="9" t="s">
        <v>50</v>
      </c>
      <c r="B33" s="16" t="s">
        <v>51</v>
      </c>
      <c r="C33" s="44"/>
      <c r="D33" s="44">
        <v>237120</v>
      </c>
      <c r="E33" s="44">
        <v>237120</v>
      </c>
      <c r="F33" s="53"/>
      <c r="G33" s="53"/>
      <c r="H33" s="39"/>
      <c r="I33" s="44"/>
      <c r="K33" s="39">
        <v>500</v>
      </c>
    </row>
    <row r="34" spans="1:11" s="7" customFormat="1" ht="20.25" customHeight="1">
      <c r="A34" s="23" t="s">
        <v>4</v>
      </c>
      <c r="B34" s="63" t="s">
        <v>34</v>
      </c>
      <c r="C34" s="57">
        <f>SUM(C35:C37)</f>
        <v>0</v>
      </c>
      <c r="D34" s="57">
        <v>0</v>
      </c>
      <c r="E34" s="57">
        <f>SUM(E35:E37)</f>
        <v>0</v>
      </c>
      <c r="F34" s="53"/>
      <c r="G34" s="61">
        <f t="shared" ref="G33:G34" si="2">(E34/K34)*100</f>
        <v>0</v>
      </c>
      <c r="H34" s="39">
        <v>33275</v>
      </c>
      <c r="I34" s="10">
        <f>SUM(I35:I37)</f>
        <v>182791</v>
      </c>
      <c r="K34" s="39">
        <v>8911511</v>
      </c>
    </row>
    <row r="35" spans="1:11" s="32" customFormat="1" ht="20.100000000000001" customHeight="1">
      <c r="A35" s="12">
        <v>1</v>
      </c>
      <c r="B35" s="24" t="s">
        <v>35</v>
      </c>
      <c r="C35" s="25"/>
      <c r="D35" s="25"/>
      <c r="E35" s="25"/>
      <c r="F35" s="54"/>
      <c r="G35" s="53"/>
      <c r="H35" s="41">
        <v>3526</v>
      </c>
      <c r="I35" s="31">
        <f>54919+589</f>
        <v>55508</v>
      </c>
      <c r="K35" s="41"/>
    </row>
    <row r="36" spans="1:11" s="34" customFormat="1" ht="20.100000000000001" customHeight="1">
      <c r="A36" s="12">
        <v>2</v>
      </c>
      <c r="B36" s="24" t="s">
        <v>36</v>
      </c>
      <c r="C36" s="25"/>
      <c r="D36" s="25"/>
      <c r="E36" s="25"/>
      <c r="F36" s="54"/>
      <c r="G36" s="53"/>
      <c r="H36" s="42">
        <v>29749</v>
      </c>
      <c r="I36" s="33">
        <f>125948+1335</f>
        <v>127283</v>
      </c>
      <c r="K36" s="42"/>
    </row>
    <row r="37" spans="1:11" s="32" customFormat="1" ht="20.100000000000001" customHeight="1">
      <c r="A37" s="22">
        <v>3</v>
      </c>
      <c r="B37" s="17" t="s">
        <v>37</v>
      </c>
      <c r="C37" s="50"/>
      <c r="D37" s="50"/>
      <c r="E37" s="50"/>
      <c r="F37" s="55"/>
      <c r="G37" s="62"/>
      <c r="H37" s="41"/>
      <c r="K37" s="41"/>
    </row>
    <row r="38" spans="1:11" ht="19.5" customHeight="1">
      <c r="A38" s="14"/>
      <c r="B38" s="14"/>
      <c r="C38" s="7"/>
      <c r="D38" s="7"/>
      <c r="E38" s="7"/>
      <c r="F38" s="36"/>
      <c r="G38" s="36"/>
    </row>
    <row r="39" spans="1:11" ht="18.75" customHeight="1">
      <c r="A39" s="14"/>
      <c r="B39" s="14"/>
      <c r="C39" s="7"/>
      <c r="D39" s="7"/>
      <c r="E39" s="7"/>
    </row>
    <row r="40" spans="1:11" ht="18.75">
      <c r="A40" s="7"/>
      <c r="B40" s="7"/>
      <c r="C40" s="7"/>
      <c r="D40" s="7"/>
      <c r="E40" s="7"/>
    </row>
    <row r="41" spans="1:11" ht="18.75">
      <c r="A41" s="7"/>
      <c r="B41" s="7"/>
      <c r="C41" s="7"/>
      <c r="D41" s="7"/>
      <c r="E41" s="7"/>
    </row>
    <row r="42" spans="1:11" ht="18.75">
      <c r="A42" s="7"/>
      <c r="B42" s="7"/>
      <c r="C42" s="7"/>
      <c r="D42" s="7"/>
      <c r="E42" s="7"/>
    </row>
    <row r="43" spans="1:11" ht="18.75">
      <c r="A43" s="7"/>
      <c r="B43" s="7"/>
      <c r="C43" s="7"/>
      <c r="D43" s="7"/>
      <c r="E43" s="7"/>
    </row>
  </sheetData>
  <mergeCells count="9">
    <mergeCell ref="A3:G3"/>
    <mergeCell ref="A4:G4"/>
    <mergeCell ref="E5:G5"/>
    <mergeCell ref="A6:A7"/>
    <mergeCell ref="B6:B7"/>
    <mergeCell ref="C6:C7"/>
    <mergeCell ref="F6:G6"/>
    <mergeCell ref="D6:E6"/>
    <mergeCell ref="E1:G1"/>
  </mergeCells>
  <printOptions horizontalCentered="1"/>
  <pageMargins left="0.25" right="0.25" top="0.75" bottom="0.75" header="0.3" footer="0.3"/>
  <pageSetup paperSize="9" scale="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773C08-F1C5-4CF0-A3E3-9CDC3EAC21D4}">
  <ds:schemaRefs>
    <ds:schemaRef ds:uri="http://schemas.openxmlformats.org/package/2006/metadata/core-properties"/>
    <ds:schemaRef ds:uri="http://purl.org/dc/dcmitype/"/>
    <ds:schemaRef ds:uri="http://purl.org/dc/elements/1.1/"/>
    <ds:schemaRef ds:uri="http://schemas.microsoft.com/office/2006/documentManagement/types"/>
    <ds:schemaRef ds:uri="http://purl.org/dc/terms/"/>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28DBF9D0-092B-4A10-9B00-12ECCF29DC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A656FA9-7FD3-4ABE-A3B6-0A5FB4C638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Quý II.2026</vt:lpstr>
      <vt:lpstr>'Quý II.2026'!Print_Area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TCLOI</cp:lastModifiedBy>
  <cp:lastPrinted>2026-07-23T02:49:35Z</cp:lastPrinted>
  <dcterms:created xsi:type="dcterms:W3CDTF">2018-08-22T07:49:45Z</dcterms:created>
  <dcterms:modified xsi:type="dcterms:W3CDTF">2026-07-24T12:40:51Z</dcterms:modified>
</cp:coreProperties>
</file>